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'Arkusz1'!$C$3:$J$50</definedName>
  </definedNames>
  <calcPr calcId="125725"/>
</workbook>
</file>

<file path=xl/sharedStrings.xml><?xml version="1.0" encoding="utf-8"?>
<sst xmlns="http://schemas.openxmlformats.org/spreadsheetml/2006/main" count="107" uniqueCount="63">
  <si>
    <t>Kalkulator rozliczenia prądu w systemie OPUSTÓW</t>
  </si>
  <si>
    <t>kWp</t>
  </si>
  <si>
    <t>kWh/rok</t>
  </si>
  <si>
    <t>%</t>
  </si>
  <si>
    <t>kWh/kWp</t>
  </si>
  <si>
    <t>G11</t>
  </si>
  <si>
    <t>Opłaty zmienne</t>
  </si>
  <si>
    <t>Opłaty stałe</t>
  </si>
  <si>
    <t>OPUST:</t>
  </si>
  <si>
    <t>zł netto/kWh</t>
  </si>
  <si>
    <t>zł netto/m-c</t>
  </si>
  <si>
    <t>Opłata OZE</t>
  </si>
  <si>
    <t xml:space="preserve">zł netto/kWh </t>
  </si>
  <si>
    <t>VAT</t>
  </si>
  <si>
    <t>Zużycie prdu w ciągu roku:</t>
  </si>
  <si>
    <t>zł brutto</t>
  </si>
  <si>
    <t>Koszt jednostkowy</t>
  </si>
  <si>
    <t>Rachunek za prąd - do zapłacenia:</t>
  </si>
  <si>
    <t>Inne…</t>
  </si>
  <si>
    <t>Okres rozliczeniowy:</t>
  </si>
  <si>
    <t>miesięcy</t>
  </si>
  <si>
    <t>RAZEM:</t>
  </si>
  <si>
    <t>Wartość brutto</t>
  </si>
  <si>
    <t>Wartość netto</t>
  </si>
  <si>
    <t>zł netto</t>
  </si>
  <si>
    <t>Rozliczenie za prąd - bez instalacji fotowoltaicznej</t>
  </si>
  <si>
    <t>Produkcja prądu słonecznego:</t>
  </si>
  <si>
    <t>Rodzaj opłaty</t>
  </si>
  <si>
    <t>Zakup brakującego prądu sieciowego:</t>
  </si>
  <si>
    <t xml:space="preserve">inne... </t>
  </si>
  <si>
    <t>Oszczędności dzięki instalacji PV:</t>
  </si>
  <si>
    <t>zł brutto/rok</t>
  </si>
  <si>
    <t>Prąd słonecznego na własne potrzeby:</t>
  </si>
  <si>
    <t>Instalacja PV - moc zainstalowana:</t>
  </si>
  <si>
    <t>Rachunek za prąd - kwota do zapłacenia:</t>
  </si>
  <si>
    <t>Prąd słoneczny wprowadzony do sieci energetycznej:</t>
  </si>
  <si>
    <t>Rozliczenie za prąd - z instalacją fotowoltaiczną (PV)</t>
  </si>
  <si>
    <t>Oszczędności - procentowo:</t>
  </si>
  <si>
    <t xml:space="preserve">Rachunek za prąd: </t>
  </si>
  <si>
    <t>m-c</t>
  </si>
  <si>
    <t>Energia elektryczna czynna:</t>
  </si>
  <si>
    <t>Opłata dystrybucyjna stała:</t>
  </si>
  <si>
    <t>Opłata abonamentowa:</t>
  </si>
  <si>
    <t>wersja 01KG-10.2018</t>
  </si>
  <si>
    <t>Uwaga :</t>
  </si>
  <si>
    <t>Zużycie prądu w gospodarstwie domowym w ciągu roku.</t>
  </si>
  <si>
    <t>Taryfa całodobowa - stała cena niezależnie od pory i dnia tygodnia</t>
  </si>
  <si>
    <t>Maksymalna moc instalacji fotowoltaicznej.</t>
  </si>
  <si>
    <r>
      <t xml:space="preserve">W warunkach krajowych </t>
    </r>
    <r>
      <rPr>
        <b/>
        <sz val="11"/>
        <color theme="1"/>
        <rFont val="Calibri"/>
        <family val="2"/>
        <scheme val="minor"/>
      </rPr>
      <t>od ok. 950 kWh/kWp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do ok. 1100 kWh/kWp</t>
    </r>
    <r>
      <rPr>
        <sz val="11"/>
        <color theme="1"/>
        <rFont val="Calibri"/>
        <family val="2"/>
        <scheme val="minor"/>
      </rPr>
      <t xml:space="preserve"> mocy zainstalowanej</t>
    </r>
  </si>
  <si>
    <t>Prąd słoneczny odebrany z sieci z OPUSTEM - bezpłatnie:</t>
  </si>
  <si>
    <t>Nazwy opłat mogą się różnić od podanych - można zmienić opis na inny.</t>
  </si>
  <si>
    <t>Ilość prądu za jaką musimy zapłacić - rachunek za prąd.</t>
  </si>
  <si>
    <t>Zużycie prądu w ciągu roku:</t>
  </si>
  <si>
    <t>Taryfa:</t>
  </si>
  <si>
    <t>Współczynnik produkcji prądu:</t>
  </si>
  <si>
    <r>
      <t xml:space="preserve">Wielkości </t>
    </r>
    <r>
      <rPr>
        <b/>
        <sz val="10"/>
        <color rgb="FFC00000"/>
        <rFont val="Arial"/>
        <family val="2"/>
      </rPr>
      <t>kolorową czcionką</t>
    </r>
    <r>
      <rPr>
        <b/>
        <sz val="10"/>
        <color theme="9" tint="-0.24997000396251678"/>
        <rFont val="Arial"/>
        <family val="2"/>
      </rPr>
      <t xml:space="preserve"> </t>
    </r>
    <r>
      <rPr>
        <sz val="10"/>
        <color theme="1"/>
        <rFont val="Arial"/>
        <family val="2"/>
      </rPr>
      <t>można zmieniać</t>
    </r>
  </si>
  <si>
    <r>
      <t xml:space="preserve">Prąd słoneczny od razu wykorzystywany do zasilania domowych odbiorników, na tzw. Potrzeby własne, zwykle wynosi </t>
    </r>
    <r>
      <rPr>
        <b/>
        <sz val="11"/>
        <color theme="1"/>
        <rFont val="Calibri"/>
        <family val="2"/>
        <scheme val="minor"/>
      </rPr>
      <t>od 15 do ok. 35%</t>
    </r>
  </si>
  <si>
    <r>
      <t xml:space="preserve">Dla instalacji PV o mocy zainstalowanej </t>
    </r>
    <r>
      <rPr>
        <b/>
        <sz val="11"/>
        <color theme="1"/>
        <rFont val="Calibri"/>
        <family val="2"/>
        <scheme val="minor"/>
      </rPr>
      <t xml:space="preserve">do 10 kWp </t>
    </r>
    <r>
      <rPr>
        <sz val="11"/>
        <color theme="1"/>
        <rFont val="Calibri"/>
        <family val="2"/>
        <scheme val="minor"/>
      </rPr>
      <t xml:space="preserve">OPUST wynosi </t>
    </r>
    <r>
      <rPr>
        <b/>
        <sz val="11"/>
        <color theme="1"/>
        <rFont val="Calibri"/>
        <family val="2"/>
        <scheme val="minor"/>
      </rPr>
      <t>80%</t>
    </r>
    <r>
      <rPr>
        <sz val="11"/>
        <color theme="1"/>
        <rFont val="Calibri"/>
        <family val="2"/>
        <scheme val="minor"/>
      </rPr>
      <t xml:space="preserve">, dla </t>
    </r>
    <r>
      <rPr>
        <b/>
        <sz val="11"/>
        <color theme="1"/>
        <rFont val="Calibri"/>
        <family val="2"/>
        <scheme val="minor"/>
      </rPr>
      <t>większej od 10 kWp: 70%</t>
    </r>
  </si>
  <si>
    <r>
      <t xml:space="preserve">W tej części tabeli wprowadzamy </t>
    </r>
    <r>
      <rPr>
        <b/>
        <sz val="11"/>
        <color theme="1"/>
        <rFont val="Calibri"/>
        <family val="2"/>
        <scheme val="minor"/>
      </rPr>
      <t>opłaty stałe</t>
    </r>
    <r>
      <rPr>
        <sz val="11"/>
        <color theme="1"/>
        <rFont val="Calibri"/>
        <family val="2"/>
        <scheme val="minor"/>
      </rPr>
      <t xml:space="preserve">, których </t>
    </r>
    <r>
      <rPr>
        <b/>
        <sz val="11"/>
        <color theme="1"/>
        <rFont val="Calibri"/>
        <family val="2"/>
        <scheme val="minor"/>
      </rPr>
      <t>stawka określona jest "za miesiąc"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nie zalezą od ilości pobieranej energii elektrycznej</t>
    </r>
    <r>
      <rPr>
        <sz val="11"/>
        <color theme="1"/>
        <rFont val="Calibri"/>
        <family val="2"/>
        <scheme val="minor"/>
      </rPr>
      <t>.</t>
    </r>
  </si>
  <si>
    <r>
      <t xml:space="preserve">W tej części tabeli wprowadzamy </t>
    </r>
    <r>
      <rPr>
        <b/>
        <sz val="11"/>
        <color theme="1"/>
        <rFont val="Calibri"/>
        <family val="2"/>
        <scheme val="minor"/>
      </rPr>
      <t>opłaty zmienne</t>
    </r>
    <r>
      <rPr>
        <sz val="11"/>
        <color theme="1"/>
        <rFont val="Calibri"/>
        <family val="2"/>
        <scheme val="minor"/>
      </rPr>
      <t xml:space="preserve">, które </t>
    </r>
    <r>
      <rPr>
        <b/>
        <sz val="11"/>
        <color theme="1"/>
        <rFont val="Calibri"/>
        <family val="2"/>
        <scheme val="minor"/>
      </rPr>
      <t>zalezą od ilości pobieranej energii elektrycznej</t>
    </r>
    <r>
      <rPr>
        <sz val="11"/>
        <color theme="1"/>
        <rFont val="Calibri"/>
        <family val="2"/>
        <scheme val="minor"/>
      </rPr>
      <t>.</t>
    </r>
  </si>
  <si>
    <t>Opłata dystrybucyjna zmienna:</t>
  </si>
  <si>
    <t>Opłata przejściowa:</t>
  </si>
  <si>
    <t xml:space="preserve">Wykorzystany prądu słonecznego na własne potrzeby: 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</si>
</sst>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"/>
    <numFmt numFmtId="166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C00000"/>
      <name val="Arial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AF642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105">
    <xf numFmtId="0" fontId="0" fillId="0" borderId="0" xfId="0"/>
    <xf numFmtId="0" fontId="2" fillId="2" borderId="0" xfId="0" applyFont="1" applyFill="1" applyBorder="1"/>
    <xf numFmtId="0" fontId="7" fillId="2" borderId="0" xfId="0" applyFont="1" applyFill="1"/>
    <xf numFmtId="0" fontId="0" fillId="2" borderId="0" xfId="0" applyFill="1"/>
    <xf numFmtId="0" fontId="5" fillId="2" borderId="0" xfId="0" applyFont="1" applyFill="1"/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20" applyFill="1" applyAlignment="1" applyProtection="1">
      <alignment/>
      <protection/>
    </xf>
    <xf numFmtId="0" fontId="2" fillId="2" borderId="0" xfId="0" applyFont="1" applyFill="1" applyBorder="1" applyAlignment="1">
      <alignment horizontal="center"/>
    </xf>
    <xf numFmtId="0" fontId="15" fillId="2" borderId="0" xfId="0" applyFont="1" applyFill="1"/>
    <xf numFmtId="0" fontId="0" fillId="2" borderId="0" xfId="0" applyFill="1"/>
    <xf numFmtId="0" fontId="5" fillId="2" borderId="1" xfId="0" applyFont="1" applyFill="1" applyBorder="1"/>
    <xf numFmtId="0" fontId="0" fillId="2" borderId="1" xfId="0" applyFill="1" applyBorder="1"/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0" fillId="2" borderId="0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1" xfId="0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6" xfId="0" applyFont="1" applyFill="1" applyBorder="1"/>
    <xf numFmtId="0" fontId="3" fillId="2" borderId="3" xfId="0" applyFont="1" applyFill="1" applyBorder="1"/>
    <xf numFmtId="0" fontId="2" fillId="2" borderId="7" xfId="0" applyFont="1" applyFill="1" applyBorder="1"/>
    <xf numFmtId="0" fontId="2" fillId="2" borderId="3" xfId="0" applyFont="1" applyFill="1" applyBorder="1"/>
    <xf numFmtId="0" fontId="0" fillId="2" borderId="4" xfId="0" applyFont="1" applyFill="1" applyBorder="1"/>
    <xf numFmtId="0" fontId="2" fillId="2" borderId="8" xfId="0" applyFont="1" applyFill="1" applyBorder="1"/>
    <xf numFmtId="0" fontId="2" fillId="2" borderId="6" xfId="0" applyFont="1" applyFill="1" applyBorder="1"/>
    <xf numFmtId="164" fontId="14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0" fontId="0" fillId="2" borderId="3" xfId="0" applyFont="1" applyFill="1" applyBorder="1"/>
    <xf numFmtId="0" fontId="12" fillId="2" borderId="3" xfId="0" applyFont="1" applyFill="1" applyBorder="1"/>
    <xf numFmtId="0" fontId="5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0" fillId="2" borderId="0" xfId="0" applyFont="1" applyFill="1" applyBorder="1"/>
    <xf numFmtId="0" fontId="0" fillId="2" borderId="2" xfId="0" applyFont="1" applyFill="1" applyBorder="1"/>
    <xf numFmtId="0" fontId="2" fillId="2" borderId="9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4" xfId="0" applyFont="1" applyFill="1" applyBorder="1"/>
    <xf numFmtId="0" fontId="2" fillId="2" borderId="5" xfId="0" applyFont="1" applyFill="1" applyBorder="1"/>
    <xf numFmtId="0" fontId="3" fillId="2" borderId="6" xfId="0" applyFont="1" applyFill="1" applyBorder="1" applyAlignment="1">
      <alignment vertical="center"/>
    </xf>
    <xf numFmtId="0" fontId="5" fillId="2" borderId="7" xfId="0" applyFont="1" applyFill="1" applyBorder="1"/>
    <xf numFmtId="0" fontId="0" fillId="2" borderId="8" xfId="0" applyFont="1" applyFill="1" applyBorder="1"/>
    <xf numFmtId="1" fontId="2" fillId="2" borderId="2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2" fontId="3" fillId="4" borderId="13" xfId="0" applyNumberFormat="1" applyFont="1" applyFill="1" applyBorder="1" applyAlignment="1">
      <alignment horizontal="center"/>
    </xf>
    <xf numFmtId="0" fontId="3" fillId="4" borderId="14" xfId="0" applyFont="1" applyFill="1" applyBorder="1"/>
    <xf numFmtId="2" fontId="13" fillId="5" borderId="9" xfId="0" applyNumberFormat="1" applyFont="1" applyFill="1" applyBorder="1" applyAlignment="1">
      <alignment horizontal="center"/>
    </xf>
    <xf numFmtId="0" fontId="13" fillId="5" borderId="10" xfId="0" applyFont="1" applyFill="1" applyBorder="1"/>
    <xf numFmtId="0" fontId="13" fillId="5" borderId="15" xfId="0" applyFont="1" applyFill="1" applyBorder="1"/>
    <xf numFmtId="0" fontId="0" fillId="5" borderId="13" xfId="0" applyFill="1" applyBorder="1"/>
    <xf numFmtId="166" fontId="13" fillId="5" borderId="13" xfId="0" applyNumberFormat="1" applyFont="1" applyFill="1" applyBorder="1" applyAlignment="1">
      <alignment horizontal="center"/>
    </xf>
    <xf numFmtId="0" fontId="0" fillId="5" borderId="14" xfId="0" applyFill="1" applyBorder="1"/>
    <xf numFmtId="0" fontId="0" fillId="2" borderId="4" xfId="0" applyFill="1" applyBorder="1" applyAlignment="1">
      <alignment horizontal="left"/>
    </xf>
    <xf numFmtId="0" fontId="0" fillId="2" borderId="3" xfId="0" applyFill="1" applyBorder="1"/>
    <xf numFmtId="0" fontId="0" fillId="2" borderId="0" xfId="0" applyFill="1"/>
    <xf numFmtId="0" fontId="16" fillId="2" borderId="0" xfId="0" applyFont="1" applyFill="1" applyBorder="1"/>
    <xf numFmtId="0" fontId="17" fillId="2" borderId="0" xfId="0" applyFont="1" applyFill="1" applyBorder="1"/>
    <xf numFmtId="0" fontId="12" fillId="2" borderId="0" xfId="0" applyFont="1" applyFill="1"/>
    <xf numFmtId="0" fontId="5" fillId="2" borderId="0" xfId="0" applyFont="1" applyFill="1"/>
    <xf numFmtId="0" fontId="0" fillId="2" borderId="0" xfId="0" applyFill="1"/>
    <xf numFmtId="0" fontId="4" fillId="3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9" fillId="4" borderId="15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right" vertical="center"/>
    </xf>
    <xf numFmtId="0" fontId="13" fillId="5" borderId="17" xfId="0" applyFont="1" applyFill="1" applyBorder="1"/>
    <xf numFmtId="0" fontId="13" fillId="5" borderId="9" xfId="0" applyFont="1" applyFill="1" applyBorder="1"/>
    <xf numFmtId="0" fontId="0" fillId="2" borderId="9" xfId="0" applyFont="1" applyFill="1" applyBorder="1"/>
    <xf numFmtId="0" fontId="0" fillId="2" borderId="3" xfId="0" applyFill="1" applyBorder="1"/>
    <xf numFmtId="0" fontId="0" fillId="2" borderId="0" xfId="0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3" fillId="2" borderId="0" xfId="0" applyFont="1" applyFill="1"/>
    <xf numFmtId="0" fontId="3" fillId="3" borderId="16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2" borderId="17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2</xdr:row>
      <xdr:rowOff>76200</xdr:rowOff>
    </xdr:from>
    <xdr:to>
      <xdr:col>9</xdr:col>
      <xdr:colOff>885825</xdr:colOff>
      <xdr:row>3</xdr:row>
      <xdr:rowOff>66675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72125" y="457200"/>
          <a:ext cx="962025" cy="257175"/>
        </a:xfrm>
        <a:prstGeom prst="rect">
          <a:avLst/>
        </a:prstGeom>
        <a:noFill/>
        <a:ln w="1">
          <a:noFill/>
        </a:ln>
      </xdr:spPr>
    </xdr:pic>
    <xdr:clientData/>
  </xdr:twoCellAnchor>
  <xdr:twoCellAnchor>
    <xdr:from>
      <xdr:col>10</xdr:col>
      <xdr:colOff>47625</xdr:colOff>
      <xdr:row>13</xdr:row>
      <xdr:rowOff>38100</xdr:rowOff>
    </xdr:from>
    <xdr:to>
      <xdr:col>10</xdr:col>
      <xdr:colOff>495300</xdr:colOff>
      <xdr:row>13</xdr:row>
      <xdr:rowOff>152400</xdr:rowOff>
    </xdr:to>
    <xdr:sp macro="" textlink="">
      <xdr:nvSpPr>
        <xdr:cNvPr id="3" name="Strzałka w prawo 2"/>
        <xdr:cNvSpPr/>
      </xdr:nvSpPr>
      <xdr:spPr>
        <a:xfrm>
          <a:off x="6657975" y="2571750"/>
          <a:ext cx="447675" cy="114300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495300</xdr:colOff>
      <xdr:row>5</xdr:row>
      <xdr:rowOff>152400</xdr:rowOff>
    </xdr:to>
    <xdr:sp macro="" textlink="">
      <xdr:nvSpPr>
        <xdr:cNvPr id="4" name="Strzałka w prawo 3"/>
        <xdr:cNvSpPr/>
      </xdr:nvSpPr>
      <xdr:spPr>
        <a:xfrm>
          <a:off x="6657975" y="1066800"/>
          <a:ext cx="447675" cy="114300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495300</xdr:colOff>
      <xdr:row>6</xdr:row>
      <xdr:rowOff>161925</xdr:rowOff>
    </xdr:to>
    <xdr:sp macro="" textlink="">
      <xdr:nvSpPr>
        <xdr:cNvPr id="5" name="Strzałka w prawo 4"/>
        <xdr:cNvSpPr/>
      </xdr:nvSpPr>
      <xdr:spPr>
        <a:xfrm>
          <a:off x="6657975" y="1276350"/>
          <a:ext cx="447675" cy="114300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10</xdr:col>
      <xdr:colOff>47625</xdr:colOff>
      <xdr:row>8</xdr:row>
      <xdr:rowOff>47625</xdr:rowOff>
    </xdr:from>
    <xdr:to>
      <xdr:col>10</xdr:col>
      <xdr:colOff>495300</xdr:colOff>
      <xdr:row>8</xdr:row>
      <xdr:rowOff>161925</xdr:rowOff>
    </xdr:to>
    <xdr:sp macro="" textlink="">
      <xdr:nvSpPr>
        <xdr:cNvPr id="6" name="Strzałka w prawo 5"/>
        <xdr:cNvSpPr/>
      </xdr:nvSpPr>
      <xdr:spPr>
        <a:xfrm>
          <a:off x="6657975" y="1657350"/>
          <a:ext cx="447675" cy="114300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10</xdr:col>
      <xdr:colOff>38100</xdr:colOff>
      <xdr:row>9</xdr:row>
      <xdr:rowOff>47625</xdr:rowOff>
    </xdr:from>
    <xdr:to>
      <xdr:col>10</xdr:col>
      <xdr:colOff>485775</xdr:colOff>
      <xdr:row>9</xdr:row>
      <xdr:rowOff>161925</xdr:rowOff>
    </xdr:to>
    <xdr:sp macro="" textlink="">
      <xdr:nvSpPr>
        <xdr:cNvPr id="7" name="Strzałka w prawo 6"/>
        <xdr:cNvSpPr/>
      </xdr:nvSpPr>
      <xdr:spPr>
        <a:xfrm>
          <a:off x="6648450" y="1857375"/>
          <a:ext cx="447675" cy="114300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10</xdr:col>
      <xdr:colOff>47625</xdr:colOff>
      <xdr:row>11</xdr:row>
      <xdr:rowOff>28575</xdr:rowOff>
    </xdr:from>
    <xdr:to>
      <xdr:col>10</xdr:col>
      <xdr:colOff>495300</xdr:colOff>
      <xdr:row>11</xdr:row>
      <xdr:rowOff>142875</xdr:rowOff>
    </xdr:to>
    <xdr:sp macro="" textlink="">
      <xdr:nvSpPr>
        <xdr:cNvPr id="8" name="Strzałka w prawo 7"/>
        <xdr:cNvSpPr/>
      </xdr:nvSpPr>
      <xdr:spPr>
        <a:xfrm>
          <a:off x="6657975" y="2238375"/>
          <a:ext cx="447675" cy="114300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10</xdr:col>
      <xdr:colOff>28575</xdr:colOff>
      <xdr:row>42</xdr:row>
      <xdr:rowOff>38100</xdr:rowOff>
    </xdr:from>
    <xdr:to>
      <xdr:col>10</xdr:col>
      <xdr:colOff>476250</xdr:colOff>
      <xdr:row>42</xdr:row>
      <xdr:rowOff>152400</xdr:rowOff>
    </xdr:to>
    <xdr:sp macro="" textlink="">
      <xdr:nvSpPr>
        <xdr:cNvPr id="9" name="Strzałka w prawo 8"/>
        <xdr:cNvSpPr/>
      </xdr:nvSpPr>
      <xdr:spPr>
        <a:xfrm>
          <a:off x="6638925" y="8639175"/>
          <a:ext cx="447675" cy="114300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10</xdr:col>
      <xdr:colOff>38100</xdr:colOff>
      <xdr:row>21</xdr:row>
      <xdr:rowOff>47625</xdr:rowOff>
    </xdr:from>
    <xdr:to>
      <xdr:col>10</xdr:col>
      <xdr:colOff>485775</xdr:colOff>
      <xdr:row>21</xdr:row>
      <xdr:rowOff>161925</xdr:rowOff>
    </xdr:to>
    <xdr:sp macro="" textlink="">
      <xdr:nvSpPr>
        <xdr:cNvPr id="10" name="Strzałka w prawo 9"/>
        <xdr:cNvSpPr/>
      </xdr:nvSpPr>
      <xdr:spPr>
        <a:xfrm>
          <a:off x="6648450" y="4333875"/>
          <a:ext cx="447675" cy="114300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10</xdr:col>
      <xdr:colOff>47625</xdr:colOff>
      <xdr:row>26</xdr:row>
      <xdr:rowOff>38100</xdr:rowOff>
    </xdr:from>
    <xdr:to>
      <xdr:col>10</xdr:col>
      <xdr:colOff>495300</xdr:colOff>
      <xdr:row>26</xdr:row>
      <xdr:rowOff>152400</xdr:rowOff>
    </xdr:to>
    <xdr:sp macro="" textlink="">
      <xdr:nvSpPr>
        <xdr:cNvPr id="11" name="Strzałka w prawo 10"/>
        <xdr:cNvSpPr/>
      </xdr:nvSpPr>
      <xdr:spPr>
        <a:xfrm>
          <a:off x="6657975" y="5286375"/>
          <a:ext cx="447675" cy="114300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52"/>
  <sheetViews>
    <sheetView tabSelected="1" zoomScale="85" zoomScaleNormal="85" workbookViewId="0" topLeftCell="A27">
      <selection activeCell="S38" sqref="S38"/>
    </sheetView>
  </sheetViews>
  <sheetFormatPr defaultColWidth="9.140625" defaultRowHeight="15"/>
  <cols>
    <col min="1" max="1" width="3.28125" style="3" customWidth="1"/>
    <col min="2" max="2" width="3.7109375" style="3" customWidth="1"/>
    <col min="3" max="3" width="25.421875" style="3" customWidth="1"/>
    <col min="4" max="4" width="8.57421875" style="3" customWidth="1"/>
    <col min="5" max="5" width="13.00390625" style="3" customWidth="1"/>
    <col min="6" max="6" width="7.57421875" style="3" customWidth="1"/>
    <col min="7" max="7" width="7.00390625" style="3" customWidth="1"/>
    <col min="8" max="8" width="5.421875" style="3" customWidth="1"/>
    <col min="9" max="9" width="10.7109375" style="3" customWidth="1"/>
    <col min="10" max="10" width="14.421875" style="3" customWidth="1"/>
    <col min="11" max="11" width="8.28125" style="3" customWidth="1"/>
    <col min="12" max="16384" width="9.140625" style="3" customWidth="1"/>
  </cols>
  <sheetData>
    <row r="3" spans="3:12" ht="21">
      <c r="C3" s="2" t="s">
        <v>0</v>
      </c>
      <c r="L3" s="78" t="s">
        <v>44</v>
      </c>
    </row>
    <row r="4" spans="3:14" ht="15">
      <c r="C4" s="15" t="s">
        <v>43</v>
      </c>
      <c r="L4" s="79" t="s">
        <v>55</v>
      </c>
      <c r="M4" s="80"/>
      <c r="N4" s="80"/>
    </row>
    <row r="6" spans="3:12" ht="15.75">
      <c r="C6" s="88" t="s">
        <v>52</v>
      </c>
      <c r="D6" s="88"/>
      <c r="E6" s="5">
        <v>4500</v>
      </c>
      <c r="F6" s="4" t="s">
        <v>2</v>
      </c>
      <c r="G6" s="4"/>
      <c r="L6" s="16" t="s">
        <v>45</v>
      </c>
    </row>
    <row r="7" spans="3:12" ht="15">
      <c r="C7" s="82" t="s">
        <v>53</v>
      </c>
      <c r="D7" s="82"/>
      <c r="E7" s="7" t="s">
        <v>5</v>
      </c>
      <c r="F7" s="8"/>
      <c r="G7" s="8"/>
      <c r="L7" s="16" t="s">
        <v>46</v>
      </c>
    </row>
    <row r="8" spans="3:7" ht="15">
      <c r="C8" s="82"/>
      <c r="D8" s="82"/>
      <c r="E8" s="8"/>
      <c r="F8" s="8"/>
      <c r="G8" s="8"/>
    </row>
    <row r="9" spans="3:12" ht="15.75">
      <c r="C9" s="81" t="s">
        <v>33</v>
      </c>
      <c r="D9" s="81"/>
      <c r="E9" s="5">
        <v>5</v>
      </c>
      <c r="F9" s="4" t="s">
        <v>1</v>
      </c>
      <c r="G9" s="5"/>
      <c r="H9" s="4"/>
      <c r="J9" s="9"/>
      <c r="L9" s="16" t="s">
        <v>47</v>
      </c>
    </row>
    <row r="10" spans="3:12" ht="15.75">
      <c r="C10" s="81" t="s">
        <v>54</v>
      </c>
      <c r="D10" s="81"/>
      <c r="E10" s="5">
        <v>1000</v>
      </c>
      <c r="F10" s="4" t="s">
        <v>4</v>
      </c>
      <c r="G10" s="5"/>
      <c r="H10" s="4"/>
      <c r="L10" s="16" t="s">
        <v>48</v>
      </c>
    </row>
    <row r="11" spans="3:8" ht="15.75">
      <c r="C11" s="81" t="s">
        <v>26</v>
      </c>
      <c r="D11" s="81"/>
      <c r="E11" s="10">
        <f>E9*E10</f>
        <v>5000</v>
      </c>
      <c r="F11" s="4" t="s">
        <v>2</v>
      </c>
      <c r="G11" s="10"/>
      <c r="H11" s="4"/>
    </row>
    <row r="12" spans="3:12" ht="15.75">
      <c r="C12" s="81" t="s">
        <v>32</v>
      </c>
      <c r="D12" s="81"/>
      <c r="E12" s="5">
        <v>25</v>
      </c>
      <c r="F12" s="4" t="s">
        <v>3</v>
      </c>
      <c r="G12" s="5"/>
      <c r="H12" s="4"/>
      <c r="L12" s="77" t="s">
        <v>56</v>
      </c>
    </row>
    <row r="13" spans="3:8" ht="9.75" customHeight="1">
      <c r="C13" s="4"/>
      <c r="D13" s="5"/>
      <c r="E13" s="5"/>
      <c r="F13" s="4"/>
      <c r="G13" s="5"/>
      <c r="H13" s="4"/>
    </row>
    <row r="14" spans="3:12" ht="15.75">
      <c r="C14" s="98" t="s">
        <v>8</v>
      </c>
      <c r="D14" s="98"/>
      <c r="E14" s="5">
        <v>80</v>
      </c>
      <c r="F14" s="11" t="s">
        <v>3</v>
      </c>
      <c r="G14" s="12"/>
      <c r="H14" s="11"/>
      <c r="K14" s="16"/>
      <c r="L14" s="77" t="s">
        <v>57</v>
      </c>
    </row>
    <row r="15" spans="3:7" ht="15.75">
      <c r="C15" s="4"/>
      <c r="D15" s="6"/>
      <c r="E15" s="4"/>
      <c r="F15" s="4"/>
      <c r="G15" s="4"/>
    </row>
    <row r="16" ht="15.75" thickBot="1"/>
    <row r="17" spans="3:10" ht="27.95" customHeight="1" thickBot="1">
      <c r="C17" s="83" t="s">
        <v>25</v>
      </c>
      <c r="D17" s="84"/>
      <c r="E17" s="84"/>
      <c r="F17" s="84"/>
      <c r="G17" s="84"/>
      <c r="H17" s="84"/>
      <c r="I17" s="84"/>
      <c r="J17" s="85"/>
    </row>
    <row r="18" spans="3:10" ht="15.75">
      <c r="C18" s="50" t="s">
        <v>14</v>
      </c>
      <c r="D18" s="19">
        <f>E6</f>
        <v>4500</v>
      </c>
      <c r="E18" s="20" t="s">
        <v>2</v>
      </c>
      <c r="F18" s="20"/>
      <c r="G18" s="20"/>
      <c r="H18" s="21"/>
      <c r="I18" s="21"/>
      <c r="J18" s="38"/>
    </row>
    <row r="19" spans="3:10" ht="15.75">
      <c r="C19" s="37" t="s">
        <v>19</v>
      </c>
      <c r="D19" s="19">
        <v>12</v>
      </c>
      <c r="E19" s="20" t="s">
        <v>20</v>
      </c>
      <c r="F19" s="20"/>
      <c r="G19" s="20"/>
      <c r="H19" s="21"/>
      <c r="I19" s="21"/>
      <c r="J19" s="38"/>
    </row>
    <row r="20" spans="3:10" ht="15.75">
      <c r="C20" s="37"/>
      <c r="D20" s="31"/>
      <c r="E20" s="20"/>
      <c r="F20" s="20"/>
      <c r="G20" s="20"/>
      <c r="H20" s="21"/>
      <c r="I20" s="21"/>
      <c r="J20" s="38"/>
    </row>
    <row r="21" spans="3:14" ht="15.75">
      <c r="C21" s="40" t="s">
        <v>27</v>
      </c>
      <c r="D21" s="86" t="s">
        <v>16</v>
      </c>
      <c r="E21" s="86"/>
      <c r="F21" s="86" t="s">
        <v>23</v>
      </c>
      <c r="G21" s="86"/>
      <c r="H21" s="24" t="s">
        <v>13</v>
      </c>
      <c r="I21" s="86" t="s">
        <v>22</v>
      </c>
      <c r="J21" s="87"/>
      <c r="N21" s="9"/>
    </row>
    <row r="22" spans="3:14" ht="15.75">
      <c r="C22" s="41" t="s">
        <v>6</v>
      </c>
      <c r="D22" s="1"/>
      <c r="E22" s="1"/>
      <c r="F22" s="1"/>
      <c r="G22" s="1"/>
      <c r="H22" s="14"/>
      <c r="I22" s="1"/>
      <c r="J22" s="38"/>
      <c r="L22" s="77" t="s">
        <v>50</v>
      </c>
      <c r="N22" s="9"/>
    </row>
    <row r="23" spans="3:12" ht="15">
      <c r="C23" s="37" t="s">
        <v>40</v>
      </c>
      <c r="D23" s="25">
        <v>0.2445</v>
      </c>
      <c r="E23" s="21" t="s">
        <v>9</v>
      </c>
      <c r="F23" s="26">
        <f>D23*E6</f>
        <v>1100.25</v>
      </c>
      <c r="G23" s="21" t="s">
        <v>24</v>
      </c>
      <c r="H23" s="27">
        <v>23</v>
      </c>
      <c r="I23" s="26">
        <f>F23+F23*H23/100</f>
        <v>1353.3075</v>
      </c>
      <c r="J23" s="75" t="s">
        <v>15</v>
      </c>
      <c r="L23" s="77" t="s">
        <v>59</v>
      </c>
    </row>
    <row r="24" spans="3:10" ht="15">
      <c r="C24" s="76" t="s">
        <v>60</v>
      </c>
      <c r="D24" s="25">
        <v>0.1905</v>
      </c>
      <c r="E24" s="21" t="s">
        <v>9</v>
      </c>
      <c r="F24" s="26">
        <f>D24*E6</f>
        <v>857.25</v>
      </c>
      <c r="G24" s="21" t="s">
        <v>24</v>
      </c>
      <c r="H24" s="27">
        <v>23</v>
      </c>
      <c r="I24" s="26">
        <f aca="true" t="shared" si="0" ref="I24:I25">F24+F24*H24/100</f>
        <v>1054.4175</v>
      </c>
      <c r="J24" s="38" t="s">
        <v>15</v>
      </c>
    </row>
    <row r="25" spans="3:10" ht="15">
      <c r="C25" s="51" t="s">
        <v>29</v>
      </c>
      <c r="D25" s="25">
        <v>0</v>
      </c>
      <c r="E25" s="21" t="s">
        <v>9</v>
      </c>
      <c r="F25" s="26">
        <f>D25*E6</f>
        <v>0</v>
      </c>
      <c r="G25" s="21" t="s">
        <v>24</v>
      </c>
      <c r="H25" s="27">
        <v>23</v>
      </c>
      <c r="I25" s="26">
        <f t="shared" si="0"/>
        <v>0</v>
      </c>
      <c r="J25" s="38" t="s">
        <v>15</v>
      </c>
    </row>
    <row r="26" spans="3:10" ht="15">
      <c r="C26" s="39"/>
      <c r="D26" s="22"/>
      <c r="E26" s="23"/>
      <c r="F26" s="23"/>
      <c r="G26" s="23"/>
      <c r="H26" s="64" t="s">
        <v>21</v>
      </c>
      <c r="I26" s="36">
        <f>SUM(I23:I25)</f>
        <v>2407.725</v>
      </c>
      <c r="J26" s="45" t="s">
        <v>15</v>
      </c>
    </row>
    <row r="27" spans="3:12" ht="15.75">
      <c r="C27" s="41" t="s">
        <v>7</v>
      </c>
      <c r="D27" s="31"/>
      <c r="E27" s="21"/>
      <c r="F27" s="21"/>
      <c r="G27" s="21"/>
      <c r="H27" s="32"/>
      <c r="I27" s="26"/>
      <c r="J27" s="38"/>
      <c r="L27" s="77" t="s">
        <v>50</v>
      </c>
    </row>
    <row r="28" spans="3:12" ht="15">
      <c r="C28" s="37" t="s">
        <v>41</v>
      </c>
      <c r="D28" s="33">
        <v>4.4</v>
      </c>
      <c r="E28" s="21" t="s">
        <v>10</v>
      </c>
      <c r="F28" s="26">
        <f>D28*D19</f>
        <v>52.800000000000004</v>
      </c>
      <c r="G28" s="21" t="s">
        <v>24</v>
      </c>
      <c r="H28" s="27">
        <v>23</v>
      </c>
      <c r="I28" s="26">
        <f>F28+F28*H28/100</f>
        <v>64.944</v>
      </c>
      <c r="J28" s="44" t="s">
        <v>15</v>
      </c>
      <c r="L28" s="77" t="s">
        <v>58</v>
      </c>
    </row>
    <row r="29" spans="3:10" ht="15">
      <c r="C29" s="76" t="s">
        <v>61</v>
      </c>
      <c r="D29" s="33">
        <v>6.5</v>
      </c>
      <c r="E29" s="21" t="s">
        <v>10</v>
      </c>
      <c r="F29" s="26">
        <f>D29*D19</f>
        <v>78</v>
      </c>
      <c r="G29" s="21" t="s">
        <v>24</v>
      </c>
      <c r="H29" s="27">
        <v>23</v>
      </c>
      <c r="I29" s="26">
        <f aca="true" t="shared" si="1" ref="I29:I31">F29+F29*H29/100</f>
        <v>95.94</v>
      </c>
      <c r="J29" s="44" t="s">
        <v>15</v>
      </c>
    </row>
    <row r="30" spans="3:10" ht="15">
      <c r="C30" s="37" t="s">
        <v>42</v>
      </c>
      <c r="D30" s="33">
        <v>0.76</v>
      </c>
      <c r="E30" s="21" t="s">
        <v>10</v>
      </c>
      <c r="F30" s="31">
        <f>D30*D19</f>
        <v>9.120000000000001</v>
      </c>
      <c r="G30" s="21" t="s">
        <v>24</v>
      </c>
      <c r="H30" s="27">
        <v>23</v>
      </c>
      <c r="I30" s="26">
        <f t="shared" si="1"/>
        <v>11.217600000000001</v>
      </c>
      <c r="J30" s="44" t="s">
        <v>15</v>
      </c>
    </row>
    <row r="31" spans="3:10" ht="15">
      <c r="C31" s="51" t="s">
        <v>18</v>
      </c>
      <c r="D31" s="33">
        <v>0</v>
      </c>
      <c r="E31" s="21" t="s">
        <v>10</v>
      </c>
      <c r="F31" s="26">
        <f>D31*D19</f>
        <v>0</v>
      </c>
      <c r="G31" s="21" t="s">
        <v>24</v>
      </c>
      <c r="H31" s="27">
        <v>23</v>
      </c>
      <c r="I31" s="26">
        <f t="shared" si="1"/>
        <v>0</v>
      </c>
      <c r="J31" s="44" t="s">
        <v>15</v>
      </c>
    </row>
    <row r="32" spans="3:10" ht="15">
      <c r="C32" s="39"/>
      <c r="D32" s="34"/>
      <c r="E32" s="23"/>
      <c r="F32" s="23"/>
      <c r="G32" s="23"/>
      <c r="H32" s="35" t="s">
        <v>21</v>
      </c>
      <c r="I32" s="36">
        <f>SUM(I28:I31)</f>
        <v>172.10160000000002</v>
      </c>
      <c r="J32" s="45" t="s">
        <v>15</v>
      </c>
    </row>
    <row r="33" spans="3:10" ht="15.75" thickBot="1">
      <c r="C33" s="46" t="s">
        <v>11</v>
      </c>
      <c r="D33" s="47">
        <v>0.0037</v>
      </c>
      <c r="E33" s="18" t="s">
        <v>12</v>
      </c>
      <c r="F33" s="48">
        <f>D33*E6</f>
        <v>16.650000000000002</v>
      </c>
      <c r="G33" s="18" t="s">
        <v>24</v>
      </c>
      <c r="H33" s="49">
        <v>23</v>
      </c>
      <c r="I33" s="30">
        <f aca="true" t="shared" si="2" ref="I33">F33+F33*H33/100</f>
        <v>20.4795</v>
      </c>
      <c r="J33" s="42" t="s">
        <v>15</v>
      </c>
    </row>
    <row r="34" spans="3:10" ht="20.1" customHeight="1" thickBot="1">
      <c r="C34" s="99" t="s">
        <v>34</v>
      </c>
      <c r="D34" s="100"/>
      <c r="E34" s="100"/>
      <c r="F34" s="100"/>
      <c r="G34" s="100"/>
      <c r="H34" s="100"/>
      <c r="I34" s="65">
        <f>I26+I32+I33</f>
        <v>2600.3061</v>
      </c>
      <c r="J34" s="66" t="s">
        <v>15</v>
      </c>
    </row>
    <row r="35" ht="15.75" thickBot="1"/>
    <row r="36" spans="3:10" ht="27.95" customHeight="1" thickBot="1">
      <c r="C36" s="101" t="s">
        <v>36</v>
      </c>
      <c r="D36" s="102"/>
      <c r="E36" s="102"/>
      <c r="F36" s="102"/>
      <c r="G36" s="102"/>
      <c r="H36" s="102"/>
      <c r="I36" s="102"/>
      <c r="J36" s="103"/>
    </row>
    <row r="37" spans="3:10" ht="15.75">
      <c r="C37" s="104" t="s">
        <v>52</v>
      </c>
      <c r="D37" s="93"/>
      <c r="E37" s="93"/>
      <c r="F37" s="93"/>
      <c r="G37" s="93"/>
      <c r="H37" s="93"/>
      <c r="I37" s="57">
        <f>E6</f>
        <v>4500</v>
      </c>
      <c r="J37" s="58" t="s">
        <v>2</v>
      </c>
    </row>
    <row r="38" spans="3:10" ht="15.75">
      <c r="C38" s="94" t="s">
        <v>19</v>
      </c>
      <c r="D38" s="95"/>
      <c r="E38" s="95"/>
      <c r="F38" s="95"/>
      <c r="G38" s="95"/>
      <c r="H38" s="95"/>
      <c r="I38" s="31">
        <f>D19</f>
        <v>12</v>
      </c>
      <c r="J38" s="59" t="s">
        <v>39</v>
      </c>
    </row>
    <row r="39" spans="3:10" ht="15.75">
      <c r="C39" s="96" t="s">
        <v>26</v>
      </c>
      <c r="D39" s="97"/>
      <c r="E39" s="97"/>
      <c r="F39" s="97"/>
      <c r="G39" s="97"/>
      <c r="H39" s="97"/>
      <c r="I39" s="52">
        <f>E11</f>
        <v>5000</v>
      </c>
      <c r="J39" s="59" t="s">
        <v>2</v>
      </c>
    </row>
    <row r="40" spans="3:10" ht="15.75">
      <c r="C40" s="94" t="s">
        <v>62</v>
      </c>
      <c r="D40" s="95"/>
      <c r="E40" s="95"/>
      <c r="F40" s="53">
        <f>E12</f>
        <v>25</v>
      </c>
      <c r="G40" s="54" t="s">
        <v>3</v>
      </c>
      <c r="H40" s="21"/>
      <c r="I40" s="14">
        <f>I39*E12/100</f>
        <v>1250</v>
      </c>
      <c r="J40" s="59" t="s">
        <v>2</v>
      </c>
    </row>
    <row r="41" spans="3:10" ht="15.75">
      <c r="C41" s="94" t="s">
        <v>35</v>
      </c>
      <c r="D41" s="95"/>
      <c r="E41" s="95"/>
      <c r="F41" s="95"/>
      <c r="G41" s="95"/>
      <c r="H41" s="95"/>
      <c r="I41" s="31">
        <f>I39-I40</f>
        <v>3750</v>
      </c>
      <c r="J41" s="59" t="s">
        <v>2</v>
      </c>
    </row>
    <row r="42" spans="3:10" ht="15.75">
      <c r="C42" s="94" t="s">
        <v>49</v>
      </c>
      <c r="D42" s="95"/>
      <c r="E42" s="95"/>
      <c r="F42" s="95"/>
      <c r="G42" s="95"/>
      <c r="H42" s="95"/>
      <c r="I42" s="14">
        <f>I41*E14/100</f>
        <v>3000</v>
      </c>
      <c r="J42" s="59" t="s">
        <v>2</v>
      </c>
    </row>
    <row r="43" spans="3:12" ht="15.75">
      <c r="C43" s="94" t="s">
        <v>28</v>
      </c>
      <c r="D43" s="95"/>
      <c r="E43" s="95"/>
      <c r="F43" s="95"/>
      <c r="G43" s="95"/>
      <c r="H43" s="95"/>
      <c r="I43" s="53">
        <f>IF((I37-I40-I42)&lt;0,0,(I37-I40-I42))</f>
        <v>250</v>
      </c>
      <c r="J43" s="59" t="s">
        <v>2</v>
      </c>
      <c r="L43" s="9" t="s">
        <v>51</v>
      </c>
    </row>
    <row r="44" spans="3:10" ht="18.75" customHeight="1">
      <c r="C44" s="61" t="s">
        <v>38</v>
      </c>
      <c r="D44" s="29"/>
      <c r="E44" s="29"/>
      <c r="F44" s="29"/>
      <c r="G44" s="17"/>
      <c r="H44" s="18"/>
      <c r="I44" s="29"/>
      <c r="J44" s="62"/>
    </row>
    <row r="45" spans="3:10" ht="15">
      <c r="C45" s="43" t="s">
        <v>6</v>
      </c>
      <c r="D45" s="26"/>
      <c r="E45" s="26"/>
      <c r="F45" s="26"/>
      <c r="G45" s="55"/>
      <c r="H45" s="21"/>
      <c r="I45" s="26">
        <f>(I26/E6)*I43</f>
        <v>133.76250000000002</v>
      </c>
      <c r="J45" s="44" t="s">
        <v>15</v>
      </c>
    </row>
    <row r="46" spans="3:10" ht="15">
      <c r="C46" s="43" t="s">
        <v>7</v>
      </c>
      <c r="D46" s="26"/>
      <c r="E46" s="26"/>
      <c r="F46" s="26"/>
      <c r="G46" s="55"/>
      <c r="H46" s="21"/>
      <c r="I46" s="26">
        <f>I32</f>
        <v>172.10160000000002</v>
      </c>
      <c r="J46" s="44" t="s">
        <v>15</v>
      </c>
    </row>
    <row r="47" spans="3:10" ht="15">
      <c r="C47" s="60" t="s">
        <v>11</v>
      </c>
      <c r="D47" s="28"/>
      <c r="E47" s="28"/>
      <c r="F47" s="28"/>
      <c r="G47" s="56"/>
      <c r="H47" s="23"/>
      <c r="I47" s="28">
        <f>(I33/E6)*I43</f>
        <v>1.13775</v>
      </c>
      <c r="J47" s="63" t="s">
        <v>15</v>
      </c>
    </row>
    <row r="48" spans="3:10" ht="20.1" customHeight="1" thickBot="1">
      <c r="C48" s="89" t="s">
        <v>17</v>
      </c>
      <c r="D48" s="90"/>
      <c r="E48" s="90"/>
      <c r="F48" s="90"/>
      <c r="G48" s="90"/>
      <c r="H48" s="90"/>
      <c r="I48" s="67">
        <f>SUM(I45:I47)</f>
        <v>307.00185</v>
      </c>
      <c r="J48" s="68" t="s">
        <v>15</v>
      </c>
    </row>
    <row r="49" spans="3:10" ht="20.1" customHeight="1">
      <c r="C49" s="91" t="s">
        <v>30</v>
      </c>
      <c r="D49" s="92"/>
      <c r="E49" s="92"/>
      <c r="F49" s="92"/>
      <c r="G49" s="92"/>
      <c r="H49" s="92"/>
      <c r="I49" s="69">
        <f>I34-I48</f>
        <v>2293.3042499999997</v>
      </c>
      <c r="J49" s="70" t="s">
        <v>31</v>
      </c>
    </row>
    <row r="50" spans="3:10" ht="20.1" customHeight="1" thickBot="1">
      <c r="C50" s="71" t="s">
        <v>37</v>
      </c>
      <c r="D50" s="72"/>
      <c r="E50" s="72"/>
      <c r="F50" s="72"/>
      <c r="G50" s="72"/>
      <c r="H50" s="72"/>
      <c r="I50" s="73">
        <f>1-I48/I34</f>
        <v>0.8819362651189412</v>
      </c>
      <c r="J50" s="74"/>
    </row>
    <row r="52" ht="15">
      <c r="C52" s="13"/>
    </row>
  </sheetData>
  <mergeCells count="23">
    <mergeCell ref="C34:H34"/>
    <mergeCell ref="C36:J36"/>
    <mergeCell ref="C48:H48"/>
    <mergeCell ref="C49:H49"/>
    <mergeCell ref="C37:H37"/>
    <mergeCell ref="C38:H38"/>
    <mergeCell ref="C39:H39"/>
    <mergeCell ref="C40:E40"/>
    <mergeCell ref="C41:H41"/>
    <mergeCell ref="C42:H42"/>
    <mergeCell ref="C43:H43"/>
    <mergeCell ref="C6:D6"/>
    <mergeCell ref="C7:D7"/>
    <mergeCell ref="C9:D9"/>
    <mergeCell ref="C10:D10"/>
    <mergeCell ref="C11:D11"/>
    <mergeCell ref="C12:D12"/>
    <mergeCell ref="C8:D8"/>
    <mergeCell ref="C17:J17"/>
    <mergeCell ref="D21:E21"/>
    <mergeCell ref="F21:G21"/>
    <mergeCell ref="I21:J21"/>
    <mergeCell ref="C14:D14"/>
  </mergeCells>
  <printOptions/>
  <pageMargins left="0.52" right="0.28" top="0.35" bottom="0.51" header="0.3" footer="0.23"/>
  <pageSetup horizontalDpi="200" verticalDpi="200" orientation="portrait" paperSize="9" r:id="rId2"/>
  <ignoredErrors>
    <ignoredError sqref="I32 I4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2018-10-09T18:25:07Z</dcterms:modified>
  <cp:category/>
  <cp:version/>
  <cp:contentType/>
  <cp:contentStatus/>
</cp:coreProperties>
</file>